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chmondandwandsworth.sharepoint.com/sites/HRD-LeaseholdandProcurement/CustServ/CFILES/6484 Kambala ExDecs (AMC)/S20/Spreadsheets/"/>
    </mc:Choice>
  </mc:AlternateContent>
  <xr:revisionPtr revIDLastSave="0" documentId="8_{AD17370C-A1E1-46DE-ACA9-35C70B5D3F21}" xr6:coauthVersionLast="47" xr6:coauthVersionMax="47" xr10:uidLastSave="{00000000-0000-0000-0000-000000000000}"/>
  <bookViews>
    <workbookView xWindow="-108" yWindow="-108" windowWidth="23256" windowHeight="13896" xr2:uid="{DDE9ED5F-B27C-4DCC-86C5-348DB8C4FB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81" i="1"/>
  <c r="F82" i="1"/>
  <c r="F83" i="1"/>
  <c r="F3" i="1"/>
  <c r="D77" i="1"/>
  <c r="C77" i="1"/>
  <c r="B3" i="1"/>
  <c r="B77" i="1" s="1"/>
  <c r="B80" i="1" l="1"/>
  <c r="E3" i="1"/>
  <c r="E77" i="1" s="1"/>
  <c r="D78" i="1" s="1"/>
  <c r="D79" i="1" s="1"/>
  <c r="D80" i="1" s="1"/>
  <c r="D82" i="1" l="1"/>
  <c r="D81" i="1"/>
  <c r="D83" i="1" s="1"/>
  <c r="C78" i="1"/>
  <c r="B82" i="1"/>
  <c r="B81" i="1"/>
  <c r="B83" i="1" s="1"/>
  <c r="C79" i="1" l="1"/>
  <c r="E78" i="1"/>
  <c r="C80" i="1" l="1"/>
  <c r="E79" i="1"/>
  <c r="E80" i="1" l="1"/>
  <c r="C82" i="1"/>
  <c r="E82" i="1" s="1"/>
  <c r="C81" i="1"/>
  <c r="E81" i="1" s="1"/>
  <c r="C83" i="1" l="1"/>
  <c r="E83" i="1" s="1"/>
</calcChain>
</file>

<file path=xl/sharedStrings.xml><?xml version="1.0" encoding="utf-8"?>
<sst xmlns="http://schemas.openxmlformats.org/spreadsheetml/2006/main" count="88" uniqueCount="88">
  <si>
    <t>C6484 Kambala Estate - External and Internal Redecorations &amp; Associated Repairs</t>
  </si>
  <si>
    <t>Specification Reference</t>
  </si>
  <si>
    <t>Cost</t>
  </si>
  <si>
    <t>Chargeable</t>
  </si>
  <si>
    <t>Non-chargeable</t>
  </si>
  <si>
    <t>Apportioned</t>
  </si>
  <si>
    <t>General Prelims</t>
  </si>
  <si>
    <t>33-79 McDermott Close</t>
  </si>
  <si>
    <t>Scaffolding</t>
  </si>
  <si>
    <t>Erect Scaffolding</t>
  </si>
  <si>
    <t>Clearance/Cleaning</t>
  </si>
  <si>
    <t>Jet wash all existing external brickwork surfaces and roof coverings and clean down all debris, vegetation, moss and environmental staining from the surfaces.</t>
  </si>
  <si>
    <t>Asbestos</t>
  </si>
  <si>
    <t>Refurbishment and Demolition survey</t>
  </si>
  <si>
    <t>Controlled removal of Asbestos</t>
  </si>
  <si>
    <t>Roofing</t>
  </si>
  <si>
    <t>Allow provisional sum of £500.00 for any potential roof repairs uncovered</t>
  </si>
  <si>
    <t xml:space="preserve">Allow to supply and install a liquid applied waterproof coating to the rear terrace area at the base of the spiral staircase to the rear of the building. </t>
  </si>
  <si>
    <t>Rainwater Goods</t>
  </si>
  <si>
    <t>Clean out all gutters and all roof gulleys and flush downpipes through to the main sewers.</t>
  </si>
  <si>
    <t>Internal CCTV inspection of all rainwater goods and surface water gullies through to connection with main sewer.</t>
  </si>
  <si>
    <t>Allow a provisional sum of £500.00 for repairs to rainwater goods.</t>
  </si>
  <si>
    <t>Window Repair</t>
  </si>
  <si>
    <t xml:space="preserve">Thoroughly clean all existing windows, to common parts and individual flats externally and internally, to include frames, mastic and glazing. </t>
  </si>
  <si>
    <t>E and adjust all windows to common parts and individual flats.</t>
  </si>
  <si>
    <t xml:space="preserve">Replace damaged window handles to match existing. </t>
  </si>
  <si>
    <t xml:space="preserve">Replace damaged window hinges to match existing. </t>
  </si>
  <si>
    <t xml:space="preserve">Replace damaged window restrictors to match existing. </t>
  </si>
  <si>
    <t>Replace damaged rubbers to windows to match existing.</t>
  </si>
  <si>
    <t>Allow to replace 6No. misted/damaged double glazed units.</t>
  </si>
  <si>
    <t xml:space="preserve">250mm x 600mm </t>
  </si>
  <si>
    <t xml:space="preserve">600mm x 1350mm </t>
  </si>
  <si>
    <t>Repalcement of 3No. full UPVC window including frame to match existing. Allow for a window of approximately 1800 x 2200mm for tendering purposes.</t>
  </si>
  <si>
    <t>Remove existing mastic sealant to perimeter of all window units externally and replace to match existing.</t>
  </si>
  <si>
    <t>Replace 2No. communal timber windowboard.</t>
  </si>
  <si>
    <t>Brickwork Repairs</t>
  </si>
  <si>
    <t xml:space="preserve">Rake out joints to existing face brickwork to external walls of main building including walkway walls. </t>
  </si>
  <si>
    <t xml:space="preserve">Prepare brickwork, supply and install Helifix HeliBar 6mm crack stitching bars to cracks in brickwork. Repoint all raked out brickwork upon completion. Allow for 2No.  isolated cracks of 1meter length. </t>
  </si>
  <si>
    <t>Cut out individual broken bricks to external walls. Supply and lay replacement bricks with pointing colour and finish to match existing and repoint.</t>
  </si>
  <si>
    <t>Concrete Repairs</t>
  </si>
  <si>
    <t>Replace up to 2m² of damaged paving slabs</t>
  </si>
  <si>
    <t>Relay up to 4m² of loose paving slabs.</t>
  </si>
  <si>
    <t>Timber Repairs</t>
  </si>
  <si>
    <t>Allow a Provisional Sum of £200.00 for repairs to timber fascias and soffits.</t>
  </si>
  <si>
    <t>Allow to supply and install 2No. Replacement timber gates leading to garden areas.</t>
  </si>
  <si>
    <t xml:space="preserve">Allow to supply and install 2No. Replacement timber low-level bin store panel doors. </t>
  </si>
  <si>
    <t>Internal Decorations</t>
  </si>
  <si>
    <t>Allow to repair all existing wall and ceiling surfaces where previously disturbed, damaged or cracked including making good around new access hatches. Leave ready for decorations.</t>
  </si>
  <si>
    <t>Wash/rub down, prepare and redecorate previously painted ceiling and wall surfaces.</t>
  </si>
  <si>
    <t>Ballot for residents to choose a colour for the walls from a range of four standard BS neutral pastels, with a sample board provided indicating the colours.</t>
  </si>
  <si>
    <t xml:space="preserve">Wash/rub down, prepare and re-stain timber Tenanted flat entrance doors. </t>
  </si>
  <si>
    <t>Wash/rub down, prepare and redecorate all individual flat entrance door frames and thresholds, comprising 1No. undercoat and 2No. full coats of gloss painted.</t>
  </si>
  <si>
    <r>
      <t>Prepare all existing previously decorated metal</t>
    </r>
    <r>
      <rPr>
        <sz val="10"/>
        <color rgb="FFFF0000"/>
        <rFont val="Aptos Narrow"/>
        <family val="2"/>
        <scheme val="minor"/>
      </rPr>
      <t xml:space="preserve"> </t>
    </r>
    <r>
      <rPr>
        <sz val="10"/>
        <rFont val="Aptos Narrow"/>
        <family val="2"/>
        <scheme val="minor"/>
      </rPr>
      <t>riser panels. Apply 1 coat of Dulux Metalshield Quick Dry Exterior Undercoat  and 2 coats of Dulux Metalshield Quick Dry Exterior Satin Paint.</t>
    </r>
  </si>
  <si>
    <t>Wash/rub down, prepare and re-decorate metal handrails to communal stairs. Remove rubber handrail capping during works and re-fit upon completion. Colour to match existing.</t>
  </si>
  <si>
    <t xml:space="preserve">Allow a Provisional Sum of £500.00 for repairs to localised water damaged areas where required. </t>
  </si>
  <si>
    <t>External Decorations</t>
  </si>
  <si>
    <t>Prepare and paint all existing previously decorated timber bin store, tank room, electrical cupboard and general store doors and frames.</t>
  </si>
  <si>
    <t>Prepare and woodstain all existing previously decorated external communal entrance doors including sidescreens, thresholds and cills.</t>
  </si>
  <si>
    <t>Prepare and paint existing previously decorated spiral fire escape staircase.</t>
  </si>
  <si>
    <t xml:space="preserve">Prepare and paint existing previously decorated timber gates. </t>
  </si>
  <si>
    <t>Prepare and woodstain all existing previously decorated timber balustrading and fencing.</t>
  </si>
  <si>
    <t>Communal Doors</t>
  </si>
  <si>
    <t>Carefully remove existing mastic sealant to perimeter of all door units and replace as specified in Part 2 of the Specification.</t>
  </si>
  <si>
    <t>Communal Flooring</t>
  </si>
  <si>
    <t>Ballot for the Residents to choose a colour for the flooring.</t>
  </si>
  <si>
    <t>Prepare existing communal flooring surfaces and supply and install Contar Resin flooring system inlcuding stair nosings to internal communal areas.</t>
  </si>
  <si>
    <t>Individual Tenanted Flat Entrance Doors</t>
  </si>
  <si>
    <t>Inspection of all flat entrance doors,  issue a list of works required in terms of operation and fire compliance.</t>
  </si>
  <si>
    <r>
      <t xml:space="preserve">Provisional Sum of £600.00 for general repairs to </t>
    </r>
    <r>
      <rPr>
        <u/>
        <sz val="10"/>
        <rFont val="Aptos Narrow"/>
        <family val="2"/>
        <scheme val="minor"/>
      </rPr>
      <t>tenanted</t>
    </r>
    <r>
      <rPr>
        <sz val="10"/>
        <rFont val="Aptos Narrow"/>
        <family val="2"/>
        <scheme val="minor"/>
      </rPr>
      <t xml:space="preserve"> flat entrance doors.</t>
    </r>
  </si>
  <si>
    <t>Electrical Works</t>
  </si>
  <si>
    <t>Allow for the removal of redundant aerials and cabling to roofs and elevations and neatly clip all live cables back to building. All materials to be safely disposed of.</t>
  </si>
  <si>
    <t>Allow to clean and overhaul extract fans to tenanted properties only.</t>
  </si>
  <si>
    <t>Provisionally allow to supply and install 1No.  new Vent Axia Revive 7 in glass mounted ref: 473848 fan complete with Window Kit ref: 407927 to Kitchen/Bathroom window. To include for all necessary wiring and clips including all associated work up to and including to the isolation switch.</t>
  </si>
  <si>
    <t>Wiring to a spur with final connects to be complete within tenanted units and arranged by the leaseholder in leasehold units.</t>
  </si>
  <si>
    <t>Allow to remove existing extract grille and provide and install new metal extraction grille to external wall.</t>
  </si>
  <si>
    <t>FRA Related Words</t>
  </si>
  <si>
    <t>Remove existing loft hatches and replace with metal prefinished, insulated hatch to reach a minimum of FD60 Fire rating. Allow for all making good of adjacent ceiling areas.</t>
  </si>
  <si>
    <t>Allow to provide and install fire action signage where required to meet current regulations.</t>
  </si>
  <si>
    <t>Client Contingency</t>
  </si>
  <si>
    <t>Provisionally allow a Contingency Sum of £5,000.00.</t>
  </si>
  <si>
    <t>Specification Total</t>
  </si>
  <si>
    <t>% of Apportioned Costs Due</t>
  </si>
  <si>
    <t>Amount of Apportioned Costs</t>
  </si>
  <si>
    <t>Total Inc. of Apportioned Costs</t>
  </si>
  <si>
    <t>Major Works Fees at 5.50%</t>
  </si>
  <si>
    <t>Consultants Fees 1.95%</t>
  </si>
  <si>
    <t>Total Inc. Fees</t>
  </si>
  <si>
    <t>Flat 41 at 4.753%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</si>
</sst>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_-* #,##0.000_-;\-* #,##0.000_-;_-* &quot;-&quot;?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sz val="10"/>
      <color rgb="FFFF0000"/>
      <name val="Aptos Narrow"/>
      <family val="2"/>
      <scheme val="minor"/>
    </font>
    <font>
      <u/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indexed="64"/>
      </top>
      <bottom style="thin">
        <color rgb="FFC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0" xfId="0" applyFont="1" applyFill="1"/>
    <xf numFmtId="43" fontId="2" fillId="2" borderId="0" xfId="1" applyFont="1" applyFill="1"/>
    <xf numFmtId="0" fontId="3" fillId="0" borderId="0" xfId="0" applyFont="1"/>
    <xf numFmtId="0" fontId="2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43" fontId="3" fillId="0" borderId="0" xfId="1" applyFont="1"/>
    <xf numFmtId="0" fontId="4" fillId="0" borderId="4" xfId="2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4" fillId="0" borderId="5" xfId="2" applyFont="1" applyBorder="1" applyAlignment="1">
      <alignment horizontal="justify" vertical="top" wrapText="1"/>
    </xf>
    <xf numFmtId="4" fontId="8" fillId="2" borderId="1" xfId="0" applyNumberFormat="1" applyFont="1" applyFill="1" applyBorder="1" applyAlignment="1" applyProtection="1">
      <alignment wrapText="1"/>
      <protection locked="0"/>
    </xf>
    <xf numFmtId="43" fontId="8" fillId="2" borderId="1" xfId="1" applyFont="1" applyFill="1" applyBorder="1" applyProtection="1">
      <protection locked="0"/>
    </xf>
    <xf numFmtId="43" fontId="6" fillId="0" borderId="0" xfId="1" applyFont="1"/>
    <xf numFmtId="2" fontId="3" fillId="0" borderId="1" xfId="0" applyNumberFormat="1" applyFont="1" applyBorder="1" applyAlignment="1">
      <alignment wrapText="1"/>
    </xf>
    <xf numFmtId="43" fontId="3" fillId="0" borderId="0" xfId="0" applyNumberFormat="1" applyFont="1"/>
    <xf numFmtId="164" fontId="4" fillId="0" borderId="1" xfId="0" applyNumberFormat="1" applyFont="1" applyBorder="1" applyAlignment="1" applyProtection="1">
      <alignment wrapText="1"/>
      <protection locked="0"/>
    </xf>
    <xf numFmtId="4" fontId="8" fillId="2" borderId="2" xfId="0" applyNumberFormat="1" applyFont="1" applyFill="1" applyBorder="1" applyProtection="1">
      <protection locked="0"/>
    </xf>
    <xf numFmtId="0" fontId="3" fillId="0" borderId="0" xfId="0" applyFont="1" applyAlignment="1">
      <alignment wrapText="1"/>
    </xf>
    <xf numFmtId="43" fontId="2" fillId="3" borderId="1" xfId="1" applyFont="1" applyFill="1" applyBorder="1"/>
    <xf numFmtId="43" fontId="4" fillId="0" borderId="3" xfId="1" applyFont="1" applyFill="1" applyBorder="1"/>
    <xf numFmtId="43" fontId="3" fillId="3" borderId="1" xfId="1" applyFont="1" applyFill="1" applyBorder="1"/>
    <xf numFmtId="43" fontId="3" fillId="0" borderId="3" xfId="1" applyFont="1" applyBorder="1"/>
    <xf numFmtId="4" fontId="3" fillId="0" borderId="1" xfId="0" applyNumberFormat="1" applyFont="1" applyBorder="1"/>
    <xf numFmtId="4" fontId="8" fillId="2" borderId="1" xfId="0" applyNumberFormat="1" applyFont="1" applyFill="1" applyBorder="1"/>
    <xf numFmtId="4" fontId="4" fillId="0" borderId="1" xfId="0" applyNumberFormat="1" applyFont="1" applyBorder="1"/>
    <xf numFmtId="43" fontId="2" fillId="3" borderId="7" xfId="1" applyFont="1" applyFill="1" applyBorder="1"/>
    <xf numFmtId="165" fontId="4" fillId="0" borderId="8" xfId="0" applyNumberFormat="1" applyFont="1" applyBorder="1"/>
    <xf numFmtId="0" fontId="2" fillId="3" borderId="1" xfId="0" applyFont="1" applyFill="1" applyBorder="1"/>
    <xf numFmtId="2" fontId="3" fillId="0" borderId="1" xfId="0" applyNumberFormat="1" applyFont="1" applyBorder="1"/>
    <xf numFmtId="4" fontId="8" fillId="2" borderId="1" xfId="0" applyNumberFormat="1" applyFont="1" applyFill="1" applyBorder="1" applyProtection="1">
      <protection locked="0"/>
    </xf>
    <xf numFmtId="43" fontId="2" fillId="3" borderId="9" xfId="1" applyFont="1" applyFill="1" applyBorder="1"/>
    <xf numFmtId="43" fontId="4" fillId="0" borderId="10" xfId="1" applyFont="1" applyFill="1" applyBorder="1"/>
    <xf numFmtId="43" fontId="3" fillId="3" borderId="9" xfId="1" applyFont="1" applyFill="1" applyBorder="1"/>
    <xf numFmtId="43" fontId="3" fillId="0" borderId="10" xfId="1" applyFont="1" applyBorder="1"/>
    <xf numFmtId="43" fontId="8" fillId="2" borderId="2" xfId="1" applyFont="1" applyFill="1" applyBorder="1" applyProtection="1">
      <protection locked="0"/>
    </xf>
    <xf numFmtId="4" fontId="3" fillId="0" borderId="9" xfId="0" applyNumberFormat="1" applyFont="1" applyBorder="1"/>
    <xf numFmtId="4" fontId="8" fillId="2" borderId="9" xfId="0" applyNumberFormat="1" applyFont="1" applyFill="1" applyBorder="1"/>
    <xf numFmtId="4" fontId="4" fillId="0" borderId="9" xfId="0" applyNumberFormat="1" applyFont="1" applyBorder="1"/>
    <xf numFmtId="4" fontId="8" fillId="2" borderId="9" xfId="0" applyNumberFormat="1" applyFont="1" applyFill="1" applyBorder="1" applyProtection="1">
      <protection locked="0"/>
    </xf>
    <xf numFmtId="43" fontId="2" fillId="2" borderId="11" xfId="1" applyFont="1" applyFill="1" applyBorder="1"/>
    <xf numFmtId="43" fontId="4" fillId="0" borderId="8" xfId="1" applyFont="1" applyFill="1" applyBorder="1"/>
    <xf numFmtId="43" fontId="3" fillId="3" borderId="12" xfId="1" applyFont="1" applyFill="1" applyBorder="1"/>
    <xf numFmtId="0" fontId="2" fillId="0" borderId="8" xfId="0" applyFont="1" applyBorder="1" applyAlignment="1">
      <alignment wrapText="1"/>
    </xf>
    <xf numFmtId="43" fontId="3" fillId="0" borderId="8" xfId="1" applyFont="1" applyBorder="1"/>
    <xf numFmtId="0" fontId="3" fillId="0" borderId="8" xfId="0" applyFont="1" applyBorder="1"/>
    <xf numFmtId="43" fontId="8" fillId="2" borderId="12" xfId="1" applyFont="1" applyFill="1" applyBorder="1" applyProtection="1">
      <protection locked="0"/>
    </xf>
    <xf numFmtId="4" fontId="3" fillId="0" borderId="12" xfId="0" applyNumberFormat="1" applyFont="1" applyBorder="1"/>
    <xf numFmtId="4" fontId="8" fillId="2" borderId="12" xfId="0" applyNumberFormat="1" applyFont="1" applyFill="1" applyBorder="1"/>
    <xf numFmtId="4" fontId="4" fillId="0" borderId="12" xfId="0" applyNumberFormat="1" applyFont="1" applyBorder="1"/>
    <xf numFmtId="4" fontId="8" fillId="2" borderId="13" xfId="0" applyNumberFormat="1" applyFont="1" applyFill="1" applyBorder="1" applyProtection="1">
      <protection locked="0"/>
    </xf>
    <xf numFmtId="4" fontId="8" fillId="2" borderId="6" xfId="0" applyNumberFormat="1" applyFont="1" applyFill="1" applyBorder="1" applyProtection="1">
      <protection locked="0"/>
    </xf>
    <xf numFmtId="165" fontId="4" fillId="0" borderId="6" xfId="0" applyNumberFormat="1" applyFont="1" applyBorder="1"/>
  </cellXfs>
  <cellStyles count="3">
    <cellStyle name="Comma" xfId="1" builtinId="3"/>
    <cellStyle name="Normal" xfId="0" builtinId="0"/>
    <cellStyle name="Normal 2" xfId="2" xr:uid="{6A38DBF2-8FC3-40A4-BE02-DADBCA83F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ichmondandwandsworth.sharepoint.com/sites/HRD-LeaseholdandProcurement/CustServ/CFILES/6484%20Kambala%20ExDecs%20(AMC)/S20/Spreadsheets/C6484%20S20%20Spec%20Kambala%20Estate.xlsx" TargetMode="External"/><Relationship Id="rId1" Type="http://schemas.openxmlformats.org/officeDocument/2006/relationships/externalLinkPath" Target="C6484%20S20%20Spec%20Kambala%20Est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cification"/>
      <sheetName val="1-6 Hicks Close"/>
      <sheetName val=" 7-11 Hicks Close "/>
      <sheetName val="12-29 Hicks Close"/>
      <sheetName val="2-36 Ingrave Street"/>
      <sheetName val=" 38-54 Ingrave Street "/>
      <sheetName val="1-11 McDermott Close"/>
      <sheetName val=" 13-31 McDermott Close "/>
      <sheetName val=" 33-79 McDermott Close "/>
      <sheetName val=" 2-18 McDermott Close "/>
      <sheetName val=" 20-28 McDermott Close "/>
      <sheetName val="30-94 McDERMOTT CLOSE"/>
      <sheetName val="1-29 WOLFENCROFT CLOSE "/>
      <sheetName val=" 31-61 WOLFENCROFT CLOSE"/>
      <sheetName val=" 4-8 WOLFENCROFT CLOSE "/>
      <sheetName val=" 10-26 WOLFENCROFT CLOSE"/>
      <sheetName val=" HAVEN LODGE "/>
      <sheetName val="Charges"/>
      <sheetName val="Proforma 1-6 Hicks Close"/>
      <sheetName val="Proforma 12-29 Hicks Close"/>
      <sheetName val="Proforma 2-36 Ingrave Street"/>
      <sheetName val="Proforma 38-54 Ingrave Street"/>
      <sheetName val="Proforma 1-11 McDermott Close"/>
      <sheetName val="Proforma 33-79 McDermott Close"/>
      <sheetName val="Proforma 2-18 McDermott Close"/>
      <sheetName val="Proforma 30-94 McDermott Close"/>
      <sheetName val="Proforma 1-29 Wolfencroft Close"/>
      <sheetName val="Proforma 10-26 Wolfencroft Clos"/>
    </sheetNames>
    <sheetDataSet>
      <sheetData sheetId="0">
        <row r="1087">
          <cell r="J1087">
            <v>22224.403646423903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3DD0-5903-4F85-A93F-0CB3AC4CA3AC}">
  <dimension ref="A1:G83"/>
  <sheetViews>
    <sheetView tabSelected="1" topLeftCell="A68" workbookViewId="0">
      <selection activeCell="G90" sqref="G90"/>
    </sheetView>
  </sheetViews>
  <sheetFormatPr defaultColWidth="9.109375" defaultRowHeight="13.8" x14ac:dyDescent="0.3"/>
  <cols>
    <col min="1" max="1" width="61.88671875" style="21" customWidth="1"/>
    <col min="2" max="2" width="11.5546875" style="4" bestFit="1" customWidth="1"/>
    <col min="3" max="3" width="12.6640625" style="10" bestFit="1" customWidth="1"/>
    <col min="4" max="4" width="16.88671875" style="10" bestFit="1" customWidth="1"/>
    <col min="5" max="5" width="13.6640625" style="10" bestFit="1" customWidth="1"/>
    <col min="6" max="6" width="15.5546875" style="4" bestFit="1" customWidth="1"/>
    <col min="7" max="7" width="10.5546875" style="4" bestFit="1" customWidth="1"/>
    <col min="8" max="16384" width="9.109375" style="4"/>
  </cols>
  <sheetData>
    <row r="1" spans="1:6" ht="27.6" x14ac:dyDescent="0.3">
      <c r="A1" s="1" t="s">
        <v>0</v>
      </c>
      <c r="B1" s="2"/>
      <c r="C1" s="43"/>
      <c r="D1" s="3"/>
      <c r="E1" s="3"/>
    </row>
    <row r="2" spans="1:6" x14ac:dyDescent="0.3">
      <c r="A2" s="5" t="s">
        <v>1</v>
      </c>
      <c r="B2" s="31" t="s">
        <v>2</v>
      </c>
      <c r="C2" s="29" t="s">
        <v>3</v>
      </c>
      <c r="D2" s="34" t="s">
        <v>4</v>
      </c>
      <c r="E2" s="22" t="s">
        <v>5</v>
      </c>
      <c r="F2" s="29" t="s">
        <v>87</v>
      </c>
    </row>
    <row r="3" spans="1:6" s="7" customFormat="1" x14ac:dyDescent="0.3">
      <c r="A3" s="6" t="s">
        <v>6</v>
      </c>
      <c r="B3" s="23">
        <f>[1]Specification!J1087</f>
        <v>22224.403646423903</v>
      </c>
      <c r="C3" s="44"/>
      <c r="D3" s="35"/>
      <c r="E3" s="23">
        <f>B3</f>
        <v>22224.403646423903</v>
      </c>
      <c r="F3" s="30">
        <f>C3*4.753%</f>
        <v>0</v>
      </c>
    </row>
    <row r="4" spans="1:6" x14ac:dyDescent="0.3">
      <c r="A4" s="5" t="s">
        <v>7</v>
      </c>
      <c r="B4" s="5"/>
      <c r="C4" s="45"/>
      <c r="D4" s="36"/>
      <c r="E4" s="24"/>
      <c r="F4" s="30">
        <f t="shared" ref="F4:F67" si="0">C4*4.753%</f>
        <v>0</v>
      </c>
    </row>
    <row r="5" spans="1:6" x14ac:dyDescent="0.3">
      <c r="A5" s="8" t="s">
        <v>8</v>
      </c>
      <c r="B5" s="8"/>
      <c r="C5" s="46"/>
      <c r="D5" s="37"/>
      <c r="E5" s="25"/>
      <c r="F5" s="30">
        <f t="shared" si="0"/>
        <v>0</v>
      </c>
    </row>
    <row r="6" spans="1:6" x14ac:dyDescent="0.3">
      <c r="A6" s="9" t="s">
        <v>9</v>
      </c>
      <c r="B6" s="25">
        <v>13340.88</v>
      </c>
      <c r="C6" s="47"/>
      <c r="E6" s="25">
        <v>13340.88</v>
      </c>
      <c r="F6" s="30">
        <f t="shared" si="0"/>
        <v>0</v>
      </c>
    </row>
    <row r="7" spans="1:6" x14ac:dyDescent="0.3">
      <c r="A7" s="8" t="s">
        <v>10</v>
      </c>
      <c r="B7" s="25"/>
      <c r="C7" s="47"/>
      <c r="D7" s="37"/>
      <c r="E7" s="25"/>
      <c r="F7" s="30">
        <f t="shared" si="0"/>
        <v>0</v>
      </c>
    </row>
    <row r="8" spans="1:6" ht="41.4" x14ac:dyDescent="0.3">
      <c r="A8" s="9" t="s">
        <v>11</v>
      </c>
      <c r="B8" s="25">
        <v>1312.5</v>
      </c>
      <c r="C8" s="47">
        <v>1312.5</v>
      </c>
      <c r="D8" s="37"/>
      <c r="E8" s="25"/>
      <c r="F8" s="30">
        <f t="shared" si="0"/>
        <v>62.383125000000007</v>
      </c>
    </row>
    <row r="9" spans="1:6" x14ac:dyDescent="0.3">
      <c r="A9" s="8" t="s">
        <v>12</v>
      </c>
      <c r="B9" s="25"/>
      <c r="C9" s="47"/>
      <c r="D9" s="37"/>
      <c r="E9" s="25"/>
      <c r="F9" s="30">
        <f t="shared" si="0"/>
        <v>0</v>
      </c>
    </row>
    <row r="10" spans="1:6" x14ac:dyDescent="0.3">
      <c r="A10" s="9" t="s">
        <v>13</v>
      </c>
      <c r="B10" s="25">
        <v>829.5</v>
      </c>
      <c r="C10" s="47">
        <v>829.5</v>
      </c>
      <c r="D10" s="37"/>
      <c r="E10" s="25"/>
      <c r="F10" s="30">
        <f t="shared" si="0"/>
        <v>39.426135000000002</v>
      </c>
    </row>
    <row r="11" spans="1:6" x14ac:dyDescent="0.3">
      <c r="A11" s="9" t="s">
        <v>14</v>
      </c>
      <c r="B11" s="25">
        <v>1000</v>
      </c>
      <c r="C11" s="47">
        <v>1000</v>
      </c>
      <c r="D11" s="37"/>
      <c r="E11" s="25"/>
      <c r="F11" s="30">
        <f t="shared" si="0"/>
        <v>47.53</v>
      </c>
    </row>
    <row r="12" spans="1:6" x14ac:dyDescent="0.3">
      <c r="A12" s="8" t="s">
        <v>15</v>
      </c>
      <c r="B12" s="25"/>
      <c r="C12" s="47"/>
      <c r="D12" s="37"/>
      <c r="E12" s="25"/>
      <c r="F12" s="30">
        <f t="shared" si="0"/>
        <v>0</v>
      </c>
    </row>
    <row r="13" spans="1:6" x14ac:dyDescent="0.3">
      <c r="A13" s="9" t="s">
        <v>16</v>
      </c>
      <c r="B13" s="25">
        <v>500</v>
      </c>
      <c r="C13" s="47">
        <v>500</v>
      </c>
      <c r="D13" s="37"/>
      <c r="E13" s="25"/>
      <c r="F13" s="30">
        <f t="shared" si="0"/>
        <v>23.765000000000001</v>
      </c>
    </row>
    <row r="14" spans="1:6" ht="27.6" x14ac:dyDescent="0.3">
      <c r="A14" s="11" t="s">
        <v>17</v>
      </c>
      <c r="B14" s="25">
        <v>1800</v>
      </c>
      <c r="C14" s="47">
        <v>1800</v>
      </c>
      <c r="D14" s="37"/>
      <c r="E14" s="25"/>
      <c r="F14" s="30">
        <f t="shared" si="0"/>
        <v>85.554000000000002</v>
      </c>
    </row>
    <row r="15" spans="1:6" x14ac:dyDescent="0.3">
      <c r="A15" s="8" t="s">
        <v>18</v>
      </c>
      <c r="B15" s="25"/>
      <c r="C15" s="47"/>
      <c r="D15" s="37"/>
      <c r="E15" s="25"/>
      <c r="F15" s="30">
        <f t="shared" si="0"/>
        <v>0</v>
      </c>
    </row>
    <row r="16" spans="1:6" ht="27.6" x14ac:dyDescent="0.3">
      <c r="A16" s="9" t="s">
        <v>19</v>
      </c>
      <c r="B16" s="25">
        <v>236.25</v>
      </c>
      <c r="C16" s="47">
        <v>236.25</v>
      </c>
      <c r="D16" s="37"/>
      <c r="E16" s="25"/>
      <c r="F16" s="30">
        <f t="shared" si="0"/>
        <v>11.228962500000002</v>
      </c>
    </row>
    <row r="17" spans="1:6" ht="27.6" x14ac:dyDescent="0.3">
      <c r="A17" s="9" t="s">
        <v>20</v>
      </c>
      <c r="B17" s="25">
        <v>787.5</v>
      </c>
      <c r="C17" s="47">
        <v>787.5</v>
      </c>
      <c r="D17" s="37"/>
      <c r="E17" s="25"/>
      <c r="F17" s="30">
        <f t="shared" si="0"/>
        <v>37.429875000000003</v>
      </c>
    </row>
    <row r="18" spans="1:6" x14ac:dyDescent="0.3">
      <c r="A18" s="9" t="s">
        <v>21</v>
      </c>
      <c r="B18" s="25">
        <v>500</v>
      </c>
      <c r="C18" s="47">
        <v>500</v>
      </c>
      <c r="D18" s="37"/>
      <c r="E18" s="25"/>
      <c r="F18" s="30">
        <f t="shared" si="0"/>
        <v>23.765000000000001</v>
      </c>
    </row>
    <row r="19" spans="1:6" x14ac:dyDescent="0.3">
      <c r="A19" s="8" t="s">
        <v>22</v>
      </c>
      <c r="B19" s="25"/>
      <c r="C19" s="47"/>
      <c r="D19" s="37"/>
      <c r="E19" s="25"/>
      <c r="F19" s="30">
        <f t="shared" si="0"/>
        <v>0</v>
      </c>
    </row>
    <row r="20" spans="1:6" ht="27.6" x14ac:dyDescent="0.3">
      <c r="A20" s="9" t="s">
        <v>23</v>
      </c>
      <c r="B20" s="25">
        <v>787.5</v>
      </c>
      <c r="C20" s="47">
        <v>787.5</v>
      </c>
      <c r="D20" s="37"/>
      <c r="E20" s="25"/>
      <c r="F20" s="30">
        <f t="shared" si="0"/>
        <v>37.429875000000003</v>
      </c>
    </row>
    <row r="21" spans="1:6" x14ac:dyDescent="0.3">
      <c r="A21" s="11" t="s">
        <v>24</v>
      </c>
      <c r="B21" s="25">
        <v>1575</v>
      </c>
      <c r="C21" s="47">
        <v>1575</v>
      </c>
      <c r="D21" s="37"/>
      <c r="E21" s="25"/>
      <c r="F21" s="30">
        <f t="shared" si="0"/>
        <v>74.859750000000005</v>
      </c>
    </row>
    <row r="22" spans="1:6" x14ac:dyDescent="0.3">
      <c r="A22" s="9" t="s">
        <v>25</v>
      </c>
      <c r="B22" s="25">
        <v>787.5</v>
      </c>
      <c r="C22" s="47">
        <v>787.5</v>
      </c>
      <c r="D22" s="37"/>
      <c r="E22" s="25"/>
      <c r="F22" s="30">
        <f t="shared" si="0"/>
        <v>37.429875000000003</v>
      </c>
    </row>
    <row r="23" spans="1:6" x14ac:dyDescent="0.3">
      <c r="A23" s="9" t="s">
        <v>26</v>
      </c>
      <c r="B23" s="25">
        <v>1260</v>
      </c>
      <c r="C23" s="47">
        <v>1260</v>
      </c>
      <c r="D23" s="37"/>
      <c r="E23" s="25"/>
      <c r="F23" s="30">
        <f t="shared" si="0"/>
        <v>59.887800000000006</v>
      </c>
    </row>
    <row r="24" spans="1:6" x14ac:dyDescent="0.3">
      <c r="A24" s="9" t="s">
        <v>27</v>
      </c>
      <c r="B24" s="25">
        <v>630</v>
      </c>
      <c r="C24" s="47">
        <v>630</v>
      </c>
      <c r="D24" s="37"/>
      <c r="E24" s="25"/>
      <c r="F24" s="30">
        <f t="shared" si="0"/>
        <v>29.943900000000003</v>
      </c>
    </row>
    <row r="25" spans="1:6" x14ac:dyDescent="0.3">
      <c r="A25" s="9" t="s">
        <v>28</v>
      </c>
      <c r="B25" s="25">
        <v>2100</v>
      </c>
      <c r="C25" s="47">
        <v>2100</v>
      </c>
      <c r="D25" s="37"/>
      <c r="E25" s="25"/>
      <c r="F25" s="30">
        <f t="shared" si="0"/>
        <v>99.813000000000002</v>
      </c>
    </row>
    <row r="26" spans="1:6" x14ac:dyDescent="0.3">
      <c r="A26" s="9" t="s">
        <v>29</v>
      </c>
      <c r="B26" s="25"/>
      <c r="C26" s="47"/>
      <c r="D26" s="37"/>
      <c r="E26" s="25"/>
      <c r="F26" s="30">
        <f t="shared" si="0"/>
        <v>0</v>
      </c>
    </row>
    <row r="27" spans="1:6" x14ac:dyDescent="0.3">
      <c r="A27" s="9" t="s">
        <v>30</v>
      </c>
      <c r="B27" s="25">
        <v>436.85</v>
      </c>
      <c r="C27" s="47">
        <v>436.85</v>
      </c>
      <c r="D27" s="37"/>
      <c r="E27" s="25"/>
      <c r="F27" s="30">
        <f t="shared" si="0"/>
        <v>20.763480500000004</v>
      </c>
    </row>
    <row r="28" spans="1:6" x14ac:dyDescent="0.3">
      <c r="A28" s="9" t="s">
        <v>31</v>
      </c>
      <c r="B28" s="25">
        <v>738.57</v>
      </c>
      <c r="C28" s="47">
        <v>738.57</v>
      </c>
      <c r="D28" s="37"/>
      <c r="E28" s="25"/>
      <c r="F28" s="30">
        <f t="shared" si="0"/>
        <v>35.104232100000004</v>
      </c>
    </row>
    <row r="29" spans="1:6" ht="27.6" x14ac:dyDescent="0.3">
      <c r="A29" s="9" t="s">
        <v>32</v>
      </c>
      <c r="B29" s="25">
        <v>3900</v>
      </c>
      <c r="C29" s="47">
        <v>3900</v>
      </c>
      <c r="D29" s="37"/>
      <c r="E29" s="25"/>
      <c r="F29" s="30">
        <f t="shared" si="0"/>
        <v>185.36700000000002</v>
      </c>
    </row>
    <row r="30" spans="1:6" ht="27.6" x14ac:dyDescent="0.3">
      <c r="A30" s="9" t="s">
        <v>33</v>
      </c>
      <c r="B30" s="25">
        <v>2625</v>
      </c>
      <c r="C30" s="47">
        <v>2625</v>
      </c>
      <c r="D30" s="37"/>
      <c r="E30" s="25"/>
      <c r="F30" s="30">
        <f t="shared" si="0"/>
        <v>124.76625000000001</v>
      </c>
    </row>
    <row r="31" spans="1:6" x14ac:dyDescent="0.3">
      <c r="A31" s="9" t="s">
        <v>34</v>
      </c>
      <c r="B31" s="25">
        <v>267.62</v>
      </c>
      <c r="C31" s="47">
        <v>267.62</v>
      </c>
      <c r="D31" s="37"/>
      <c r="E31" s="25"/>
      <c r="F31" s="30">
        <f t="shared" si="0"/>
        <v>12.719978600000001</v>
      </c>
    </row>
    <row r="32" spans="1:6" x14ac:dyDescent="0.3">
      <c r="A32" s="8" t="s">
        <v>35</v>
      </c>
      <c r="B32" s="25"/>
      <c r="C32" s="47"/>
      <c r="D32" s="37"/>
      <c r="E32" s="25"/>
      <c r="F32" s="30">
        <f t="shared" si="0"/>
        <v>0</v>
      </c>
    </row>
    <row r="33" spans="1:6" ht="27.6" x14ac:dyDescent="0.3">
      <c r="A33" s="11" t="s">
        <v>36</v>
      </c>
      <c r="B33" s="25">
        <v>708.75</v>
      </c>
      <c r="C33" s="47">
        <v>708.75</v>
      </c>
      <c r="D33" s="37"/>
      <c r="E33" s="25"/>
      <c r="F33" s="30">
        <f t="shared" si="0"/>
        <v>33.686887500000005</v>
      </c>
    </row>
    <row r="34" spans="1:6" ht="41.4" x14ac:dyDescent="0.3">
      <c r="A34" s="11" t="s">
        <v>37</v>
      </c>
      <c r="B34" s="25">
        <v>693</v>
      </c>
      <c r="C34" s="47">
        <v>693</v>
      </c>
      <c r="D34" s="37"/>
      <c r="E34" s="25"/>
      <c r="F34" s="30">
        <f t="shared" si="0"/>
        <v>32.938290000000002</v>
      </c>
    </row>
    <row r="35" spans="1:6" ht="27.6" x14ac:dyDescent="0.3">
      <c r="A35" s="12" t="s">
        <v>38</v>
      </c>
      <c r="B35" s="25">
        <v>236.25</v>
      </c>
      <c r="C35" s="47">
        <v>236.25</v>
      </c>
      <c r="D35" s="37"/>
      <c r="E35" s="25"/>
      <c r="F35" s="30">
        <f t="shared" si="0"/>
        <v>11.228962500000002</v>
      </c>
    </row>
    <row r="36" spans="1:6" x14ac:dyDescent="0.3">
      <c r="A36" s="8" t="s">
        <v>39</v>
      </c>
      <c r="B36" s="25"/>
      <c r="C36" s="47"/>
      <c r="D36" s="37"/>
      <c r="E36" s="25"/>
      <c r="F36" s="30">
        <f t="shared" si="0"/>
        <v>0</v>
      </c>
    </row>
    <row r="37" spans="1:6" x14ac:dyDescent="0.3">
      <c r="A37" s="9" t="s">
        <v>40</v>
      </c>
      <c r="B37" s="25">
        <v>262.5</v>
      </c>
      <c r="C37" s="47">
        <v>262.5</v>
      </c>
      <c r="D37" s="37"/>
      <c r="E37" s="25"/>
      <c r="F37" s="30">
        <f t="shared" si="0"/>
        <v>12.476625</v>
      </c>
    </row>
    <row r="38" spans="1:6" x14ac:dyDescent="0.3">
      <c r="A38" s="9" t="s">
        <v>41</v>
      </c>
      <c r="B38" s="25">
        <v>336</v>
      </c>
      <c r="C38" s="47">
        <v>336</v>
      </c>
      <c r="D38" s="37"/>
      <c r="E38" s="25"/>
      <c r="F38" s="30">
        <f t="shared" si="0"/>
        <v>15.970080000000001</v>
      </c>
    </row>
    <row r="39" spans="1:6" x14ac:dyDescent="0.3">
      <c r="A39" s="8" t="s">
        <v>42</v>
      </c>
      <c r="B39" s="25"/>
      <c r="C39" s="47"/>
      <c r="D39" s="37"/>
      <c r="E39" s="25"/>
      <c r="F39" s="30">
        <f t="shared" si="0"/>
        <v>0</v>
      </c>
    </row>
    <row r="40" spans="1:6" x14ac:dyDescent="0.3">
      <c r="A40" s="9" t="s">
        <v>43</v>
      </c>
      <c r="B40" s="25">
        <v>200</v>
      </c>
      <c r="C40" s="47">
        <v>200</v>
      </c>
      <c r="D40" s="37"/>
      <c r="E40" s="25"/>
      <c r="F40" s="30">
        <f t="shared" si="0"/>
        <v>9.5060000000000002</v>
      </c>
    </row>
    <row r="41" spans="1:6" ht="27.6" x14ac:dyDescent="0.3">
      <c r="A41" s="9" t="s">
        <v>44</v>
      </c>
      <c r="B41" s="25">
        <v>735</v>
      </c>
      <c r="C41" s="47">
        <v>735</v>
      </c>
      <c r="D41" s="37"/>
      <c r="E41" s="25"/>
      <c r="F41" s="30">
        <f t="shared" si="0"/>
        <v>34.934550000000002</v>
      </c>
    </row>
    <row r="42" spans="1:6" ht="27.6" x14ac:dyDescent="0.3">
      <c r="A42" s="11" t="s">
        <v>45</v>
      </c>
      <c r="B42" s="25">
        <v>1050</v>
      </c>
      <c r="C42" s="47">
        <v>1050</v>
      </c>
      <c r="D42" s="37"/>
      <c r="E42" s="25"/>
      <c r="F42" s="30">
        <f t="shared" si="0"/>
        <v>49.906500000000001</v>
      </c>
    </row>
    <row r="43" spans="1:6" x14ac:dyDescent="0.3">
      <c r="A43" s="8" t="s">
        <v>46</v>
      </c>
      <c r="B43" s="25"/>
      <c r="C43" s="47"/>
      <c r="D43" s="37"/>
      <c r="E43" s="25"/>
      <c r="F43" s="30">
        <f t="shared" si="0"/>
        <v>0</v>
      </c>
    </row>
    <row r="44" spans="1:6" ht="41.4" x14ac:dyDescent="0.3">
      <c r="A44" s="9" t="s">
        <v>47</v>
      </c>
      <c r="B44" s="25">
        <v>236.25</v>
      </c>
      <c r="C44" s="47">
        <v>236.25</v>
      </c>
      <c r="D44" s="37"/>
      <c r="E44" s="25"/>
      <c r="F44" s="30">
        <f t="shared" si="0"/>
        <v>11.228962500000002</v>
      </c>
    </row>
    <row r="45" spans="1:6" ht="27.6" x14ac:dyDescent="0.3">
      <c r="A45" s="9" t="s">
        <v>48</v>
      </c>
      <c r="B45" s="25">
        <v>3011.09</v>
      </c>
      <c r="C45" s="47">
        <v>3011.09</v>
      </c>
      <c r="D45" s="37"/>
      <c r="E45" s="25"/>
      <c r="F45" s="30">
        <f t="shared" si="0"/>
        <v>143.11710770000002</v>
      </c>
    </row>
    <row r="46" spans="1:6" ht="41.4" x14ac:dyDescent="0.3">
      <c r="A46" s="9" t="s">
        <v>49</v>
      </c>
      <c r="B46" s="25"/>
      <c r="C46" s="47"/>
      <c r="D46" s="37"/>
      <c r="E46" s="25"/>
      <c r="F46" s="30">
        <f t="shared" si="0"/>
        <v>0</v>
      </c>
    </row>
    <row r="47" spans="1:6" x14ac:dyDescent="0.3">
      <c r="A47" s="9" t="s">
        <v>50</v>
      </c>
      <c r="B47" s="25">
        <v>907.2</v>
      </c>
      <c r="C47" s="48"/>
      <c r="D47" s="37">
        <v>907.2</v>
      </c>
      <c r="E47" s="25"/>
      <c r="F47" s="30">
        <f t="shared" si="0"/>
        <v>0</v>
      </c>
    </row>
    <row r="48" spans="1:6" ht="41.4" x14ac:dyDescent="0.3">
      <c r="A48" s="9" t="s">
        <v>51</v>
      </c>
      <c r="B48" s="25">
        <v>1035.72</v>
      </c>
      <c r="C48" s="47">
        <v>1035.72</v>
      </c>
      <c r="D48" s="37"/>
      <c r="E48" s="25"/>
      <c r="F48" s="30">
        <f t="shared" si="0"/>
        <v>49.227771600000004</v>
      </c>
    </row>
    <row r="49" spans="1:6" ht="41.4" x14ac:dyDescent="0.3">
      <c r="A49" s="9" t="s">
        <v>52</v>
      </c>
      <c r="B49" s="25">
        <v>267.75</v>
      </c>
      <c r="C49" s="47">
        <v>267.75</v>
      </c>
      <c r="D49" s="37"/>
      <c r="E49" s="25"/>
      <c r="F49" s="30">
        <f t="shared" si="0"/>
        <v>12.726157500000001</v>
      </c>
    </row>
    <row r="50" spans="1:6" ht="41.4" x14ac:dyDescent="0.3">
      <c r="A50" s="9" t="s">
        <v>53</v>
      </c>
      <c r="B50" s="25">
        <v>1187.29</v>
      </c>
      <c r="C50" s="47">
        <v>1187.29</v>
      </c>
      <c r="D50" s="37"/>
      <c r="E50" s="25"/>
      <c r="F50" s="30">
        <f t="shared" si="0"/>
        <v>56.431893700000003</v>
      </c>
    </row>
    <row r="51" spans="1:6" ht="27.6" x14ac:dyDescent="0.3">
      <c r="A51" s="9" t="s">
        <v>54</v>
      </c>
      <c r="B51" s="25">
        <v>500</v>
      </c>
      <c r="C51" s="47">
        <v>500</v>
      </c>
      <c r="D51" s="37"/>
      <c r="E51" s="25"/>
      <c r="F51" s="30">
        <f t="shared" si="0"/>
        <v>23.765000000000001</v>
      </c>
    </row>
    <row r="52" spans="1:6" x14ac:dyDescent="0.3">
      <c r="A52" s="8" t="s">
        <v>55</v>
      </c>
      <c r="B52" s="25"/>
      <c r="C52" s="47"/>
      <c r="D52" s="37"/>
      <c r="E52" s="25"/>
      <c r="F52" s="30">
        <f t="shared" si="0"/>
        <v>0</v>
      </c>
    </row>
    <row r="53" spans="1:6" ht="27.6" x14ac:dyDescent="0.3">
      <c r="A53" s="11" t="s">
        <v>56</v>
      </c>
      <c r="B53" s="25">
        <v>2419.1999999999998</v>
      </c>
      <c r="C53" s="47">
        <v>2419.1999999999998</v>
      </c>
      <c r="D53" s="37"/>
      <c r="E53" s="25"/>
      <c r="F53" s="30">
        <f t="shared" si="0"/>
        <v>114.984576</v>
      </c>
    </row>
    <row r="54" spans="1:6" ht="27.6" x14ac:dyDescent="0.3">
      <c r="A54" s="11" t="s">
        <v>57</v>
      </c>
      <c r="B54" s="25">
        <v>676.68</v>
      </c>
      <c r="C54" s="47">
        <v>676.68</v>
      </c>
      <c r="D54" s="37"/>
      <c r="E54" s="25"/>
      <c r="F54" s="30">
        <f t="shared" si="0"/>
        <v>32.162600400000002</v>
      </c>
    </row>
    <row r="55" spans="1:6" x14ac:dyDescent="0.3">
      <c r="A55" s="11" t="s">
        <v>58</v>
      </c>
      <c r="B55" s="25">
        <v>406.19</v>
      </c>
      <c r="C55" s="47">
        <v>406.19</v>
      </c>
      <c r="D55" s="37"/>
      <c r="E55" s="25"/>
      <c r="F55" s="30">
        <f t="shared" si="0"/>
        <v>19.306210700000001</v>
      </c>
    </row>
    <row r="56" spans="1:6" x14ac:dyDescent="0.3">
      <c r="A56" s="11" t="s">
        <v>59</v>
      </c>
      <c r="B56" s="25">
        <v>204.75</v>
      </c>
      <c r="C56" s="47">
        <v>204.75</v>
      </c>
      <c r="D56" s="37"/>
      <c r="E56" s="25"/>
      <c r="F56" s="30">
        <f t="shared" si="0"/>
        <v>9.7317675000000001</v>
      </c>
    </row>
    <row r="57" spans="1:6" ht="27.6" x14ac:dyDescent="0.3">
      <c r="A57" s="11" t="s">
        <v>60</v>
      </c>
      <c r="B57" s="25">
        <v>948.15</v>
      </c>
      <c r="C57" s="47">
        <v>948.15</v>
      </c>
      <c r="D57" s="37"/>
      <c r="E57" s="25"/>
      <c r="F57" s="30">
        <f t="shared" si="0"/>
        <v>45.065569500000002</v>
      </c>
    </row>
    <row r="58" spans="1:6" x14ac:dyDescent="0.3">
      <c r="A58" s="8" t="s">
        <v>61</v>
      </c>
      <c r="B58" s="25"/>
      <c r="C58" s="47"/>
      <c r="D58" s="37"/>
      <c r="E58" s="25"/>
      <c r="F58" s="30">
        <f t="shared" si="0"/>
        <v>0</v>
      </c>
    </row>
    <row r="59" spans="1:6" ht="27.6" x14ac:dyDescent="0.3">
      <c r="A59" s="11" t="s">
        <v>62</v>
      </c>
      <c r="B59" s="25">
        <v>367.5</v>
      </c>
      <c r="C59" s="47">
        <v>367.5</v>
      </c>
      <c r="D59" s="37"/>
      <c r="E59" s="25"/>
      <c r="F59" s="30">
        <f t="shared" si="0"/>
        <v>17.467275000000001</v>
      </c>
    </row>
    <row r="60" spans="1:6" x14ac:dyDescent="0.3">
      <c r="A60" s="8" t="s">
        <v>63</v>
      </c>
      <c r="B60" s="25"/>
      <c r="C60" s="47"/>
      <c r="D60" s="37"/>
      <c r="E60" s="25"/>
      <c r="F60" s="30">
        <f t="shared" si="0"/>
        <v>0</v>
      </c>
    </row>
    <row r="61" spans="1:6" x14ac:dyDescent="0.3">
      <c r="A61" s="11" t="s">
        <v>64</v>
      </c>
      <c r="B61" s="25"/>
      <c r="C61" s="47"/>
      <c r="D61" s="37"/>
      <c r="E61" s="25"/>
      <c r="F61" s="30">
        <f t="shared" si="0"/>
        <v>0</v>
      </c>
    </row>
    <row r="62" spans="1:6" ht="27.6" x14ac:dyDescent="0.3">
      <c r="A62" s="11" t="s">
        <v>65</v>
      </c>
      <c r="B62" s="25">
        <v>24953.71</v>
      </c>
      <c r="C62" s="48"/>
      <c r="D62" s="37">
        <v>24953.71</v>
      </c>
      <c r="E62" s="25"/>
      <c r="F62" s="30">
        <f t="shared" si="0"/>
        <v>0</v>
      </c>
    </row>
    <row r="63" spans="1:6" x14ac:dyDescent="0.3">
      <c r="A63" s="8" t="s">
        <v>66</v>
      </c>
      <c r="B63" s="25"/>
      <c r="C63" s="47"/>
      <c r="D63" s="37"/>
      <c r="E63" s="25"/>
      <c r="F63" s="30">
        <f t="shared" si="0"/>
        <v>0</v>
      </c>
    </row>
    <row r="64" spans="1:6" ht="27.6" x14ac:dyDescent="0.3">
      <c r="A64" s="9" t="s">
        <v>67</v>
      </c>
      <c r="B64" s="25"/>
      <c r="C64" s="47"/>
      <c r="D64" s="37"/>
      <c r="E64" s="25"/>
      <c r="F64" s="30">
        <f t="shared" si="0"/>
        <v>0</v>
      </c>
    </row>
    <row r="65" spans="1:7" x14ac:dyDescent="0.3">
      <c r="A65" s="9" t="s">
        <v>68</v>
      </c>
      <c r="B65" s="25">
        <v>600</v>
      </c>
      <c r="C65" s="48"/>
      <c r="D65" s="37">
        <v>600</v>
      </c>
      <c r="E65" s="25"/>
      <c r="F65" s="30">
        <f t="shared" si="0"/>
        <v>0</v>
      </c>
    </row>
    <row r="66" spans="1:7" x14ac:dyDescent="0.3">
      <c r="A66" s="8" t="s">
        <v>69</v>
      </c>
      <c r="B66" s="25"/>
      <c r="C66" s="47"/>
      <c r="D66" s="37"/>
      <c r="E66" s="25"/>
      <c r="F66" s="30">
        <f t="shared" si="0"/>
        <v>0</v>
      </c>
    </row>
    <row r="67" spans="1:7" ht="41.4" x14ac:dyDescent="0.3">
      <c r="A67" s="11" t="s">
        <v>70</v>
      </c>
      <c r="B67" s="25"/>
      <c r="C67" s="47"/>
      <c r="D67" s="37"/>
      <c r="E67" s="25"/>
      <c r="F67" s="30">
        <f t="shared" si="0"/>
        <v>0</v>
      </c>
    </row>
    <row r="68" spans="1:7" x14ac:dyDescent="0.3">
      <c r="A68" s="11" t="s">
        <v>71</v>
      </c>
      <c r="B68" s="25">
        <v>945</v>
      </c>
      <c r="C68" s="48"/>
      <c r="D68" s="37">
        <v>945</v>
      </c>
      <c r="E68" s="25"/>
      <c r="F68" s="30">
        <f t="shared" ref="F68:F83" si="1">C68*4.753%</f>
        <v>0</v>
      </c>
    </row>
    <row r="69" spans="1:7" ht="55.2" x14ac:dyDescent="0.3">
      <c r="A69" s="11" t="s">
        <v>72</v>
      </c>
      <c r="B69" s="25">
        <v>1613.21</v>
      </c>
      <c r="C69" s="48"/>
      <c r="D69" s="37">
        <v>1613.21</v>
      </c>
      <c r="E69" s="25"/>
      <c r="F69" s="30">
        <f t="shared" si="1"/>
        <v>0</v>
      </c>
    </row>
    <row r="70" spans="1:7" ht="27.6" x14ac:dyDescent="0.3">
      <c r="A70" s="11" t="s">
        <v>73</v>
      </c>
      <c r="B70" s="25">
        <v>2348.33</v>
      </c>
      <c r="C70" s="48"/>
      <c r="D70" s="37">
        <v>2348.33</v>
      </c>
      <c r="E70" s="25"/>
      <c r="F70" s="30">
        <f t="shared" si="1"/>
        <v>0</v>
      </c>
    </row>
    <row r="71" spans="1:7" ht="27.6" x14ac:dyDescent="0.3">
      <c r="A71" s="11" t="s">
        <v>74</v>
      </c>
      <c r="B71" s="25">
        <v>83.19</v>
      </c>
      <c r="C71" s="47">
        <v>83.19</v>
      </c>
      <c r="D71" s="37"/>
      <c r="E71" s="25"/>
      <c r="F71" s="30">
        <f t="shared" si="1"/>
        <v>3.9540207000000001</v>
      </c>
    </row>
    <row r="72" spans="1:7" x14ac:dyDescent="0.3">
      <c r="A72" s="8" t="s">
        <v>75</v>
      </c>
      <c r="B72" s="25"/>
      <c r="C72" s="47"/>
      <c r="D72" s="37"/>
      <c r="E72" s="25"/>
      <c r="F72" s="30">
        <f t="shared" si="1"/>
        <v>0</v>
      </c>
    </row>
    <row r="73" spans="1:7" ht="41.4" x14ac:dyDescent="0.3">
      <c r="A73" s="11" t="s">
        <v>76</v>
      </c>
      <c r="B73" s="25">
        <v>945</v>
      </c>
      <c r="C73" s="47"/>
      <c r="D73" s="37">
        <v>945</v>
      </c>
      <c r="E73" s="25"/>
      <c r="F73" s="30">
        <f t="shared" si="1"/>
        <v>0</v>
      </c>
    </row>
    <row r="74" spans="1:7" ht="27.6" x14ac:dyDescent="0.3">
      <c r="A74" s="11" t="s">
        <v>77</v>
      </c>
      <c r="B74" s="25">
        <v>262.5</v>
      </c>
      <c r="C74" s="47">
        <v>262.5</v>
      </c>
      <c r="E74" s="25"/>
      <c r="F74" s="30">
        <f t="shared" si="1"/>
        <v>12.476625</v>
      </c>
    </row>
    <row r="75" spans="1:7" x14ac:dyDescent="0.3">
      <c r="A75" s="8" t="s">
        <v>78</v>
      </c>
      <c r="B75" s="25"/>
      <c r="C75" s="47"/>
      <c r="D75" s="37"/>
      <c r="E75" s="25"/>
      <c r="F75" s="30">
        <f t="shared" si="1"/>
        <v>0</v>
      </c>
    </row>
    <row r="76" spans="1:7" x14ac:dyDescent="0.3">
      <c r="A76" s="13" t="s">
        <v>79</v>
      </c>
      <c r="B76" s="25">
        <v>5000</v>
      </c>
      <c r="C76" s="47"/>
      <c r="D76" s="37"/>
      <c r="E76" s="25">
        <v>5000</v>
      </c>
      <c r="F76" s="30">
        <f t="shared" si="1"/>
        <v>0</v>
      </c>
    </row>
    <row r="77" spans="1:7" x14ac:dyDescent="0.3">
      <c r="A77" s="14" t="s">
        <v>80</v>
      </c>
      <c r="B77" s="15">
        <f>SUM(B3:B76)</f>
        <v>110779.28364642389</v>
      </c>
      <c r="C77" s="49">
        <f>SUM(C3:C76)</f>
        <v>37901.550000000003</v>
      </c>
      <c r="D77" s="38">
        <f>SUM(D3:D76)</f>
        <v>32312.449999999997</v>
      </c>
      <c r="E77" s="15">
        <f>SUM(E3:E76)</f>
        <v>40565.283646423901</v>
      </c>
      <c r="F77" s="54">
        <f t="shared" si="1"/>
        <v>1801.4606715000002</v>
      </c>
      <c r="G77" s="16"/>
    </row>
    <row r="78" spans="1:7" x14ac:dyDescent="0.3">
      <c r="A78" s="17" t="s">
        <v>81</v>
      </c>
      <c r="B78" s="32">
        <v>0</v>
      </c>
      <c r="C78" s="50">
        <f>SUM(C77/($B$77-$E$77))*100</f>
        <v>53.980046714330477</v>
      </c>
      <c r="D78" s="39">
        <f>SUM(D77/($B$77-$E$77))*100</f>
        <v>46.019953285669516</v>
      </c>
      <c r="E78" s="26">
        <f t="shared" ref="E78" si="2">SUM(C78:D78)</f>
        <v>100</v>
      </c>
      <c r="F78" s="55"/>
      <c r="G78" s="18"/>
    </row>
    <row r="79" spans="1:7" x14ac:dyDescent="0.3">
      <c r="A79" s="17" t="s">
        <v>82</v>
      </c>
      <c r="B79" s="32">
        <v>0</v>
      </c>
      <c r="C79" s="50">
        <f>SUM(C78*$E$77)/100</f>
        <v>21897.159062140283</v>
      </c>
      <c r="D79" s="39">
        <f t="shared" ref="D79" si="3">SUM(D78*$E$77)/100</f>
        <v>18668.124584283614</v>
      </c>
      <c r="E79" s="26">
        <f>SUM(C79:D79)</f>
        <v>40565.283646423894</v>
      </c>
      <c r="F79" s="55"/>
    </row>
    <row r="80" spans="1:7" x14ac:dyDescent="0.3">
      <c r="A80" s="14" t="s">
        <v>83</v>
      </c>
      <c r="B80" s="27">
        <f>SUM(B77:B79)</f>
        <v>110779.28364642389</v>
      </c>
      <c r="C80" s="51">
        <f>SUM(C77+C79)</f>
        <v>59798.709062140289</v>
      </c>
      <c r="D80" s="40">
        <f>SUM(D77+D79)</f>
        <v>50980.574584283611</v>
      </c>
      <c r="E80" s="27">
        <f>SUM(C80:D80)</f>
        <v>110779.28364642389</v>
      </c>
      <c r="F80" s="55"/>
    </row>
    <row r="81" spans="1:6" x14ac:dyDescent="0.3">
      <c r="A81" s="19" t="s">
        <v>84</v>
      </c>
      <c r="B81" s="28">
        <f>B80*5.5/100</f>
        <v>6092.8606005533147</v>
      </c>
      <c r="C81" s="52">
        <f>C80*5.5/100</f>
        <v>3288.9289984177158</v>
      </c>
      <c r="D81" s="41">
        <f t="shared" ref="D81" si="4">D80*5.5/100</f>
        <v>2803.9316021355985</v>
      </c>
      <c r="E81" s="28">
        <f>SUM(C81:D81)</f>
        <v>6092.8606005533147</v>
      </c>
      <c r="F81" s="55">
        <f t="shared" si="1"/>
        <v>156.32279529479405</v>
      </c>
    </row>
    <row r="82" spans="1:6" x14ac:dyDescent="0.3">
      <c r="A82" s="19" t="s">
        <v>85</v>
      </c>
      <c r="B82" s="28">
        <f>B80*1.95/100</f>
        <v>2160.1960311052662</v>
      </c>
      <c r="C82" s="52">
        <f>C80*1.95/100</f>
        <v>1166.0748267117356</v>
      </c>
      <c r="D82" s="41">
        <f t="shared" ref="D82" si="5">D80*1.95/100</f>
        <v>994.12120439353032</v>
      </c>
      <c r="E82" s="28">
        <f>SUM(C82:D82)</f>
        <v>2160.1960311052658</v>
      </c>
      <c r="F82" s="55">
        <f t="shared" si="1"/>
        <v>55.423536513608795</v>
      </c>
    </row>
    <row r="83" spans="1:6" x14ac:dyDescent="0.3">
      <c r="A83" s="14" t="s">
        <v>86</v>
      </c>
      <c r="B83" s="33">
        <f>SUM(B80:B82)</f>
        <v>119032.34027808247</v>
      </c>
      <c r="C83" s="53">
        <f>SUM(C80:C82)</f>
        <v>64253.712887269743</v>
      </c>
      <c r="D83" s="42">
        <f t="shared" ref="D83" si="6">SUM(D80:D82)</f>
        <v>54778.62739081274</v>
      </c>
      <c r="E83" s="20">
        <f>SUM(C83:D83)</f>
        <v>119032.34027808248</v>
      </c>
      <c r="F83" s="54">
        <f t="shared" si="1"/>
        <v>3053.9789735319309</v>
      </c>
    </row>
  </sheetData>
  <pageMargins left="0.7" right="0.7" top="0.75" bottom="0.75" header="0.3" footer="0.3"/>
  <headerFooter>
    <oddHeader>&amp;L&amp;"Calibri"&amp;10&amp;K000000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16D478CDCF1F4FA4E395BF66F5C1D5" ma:contentTypeVersion="19" ma:contentTypeDescription="Create a new document." ma:contentTypeScope="" ma:versionID="c1d2b9bc4866875ed641b8411f1b0b95">
  <xsd:schema xmlns:xsd="http://www.w3.org/2001/XMLSchema" xmlns:xs="http://www.w3.org/2001/XMLSchema" xmlns:p="http://schemas.microsoft.com/office/2006/metadata/properties" xmlns:ns1="http://schemas.microsoft.com/sharepoint/v3" xmlns:ns2="9f4c0340-b30b-453e-9b83-f5e297777008" xmlns:ns3="5d9cc23d-5c12-4160-bbd7-0263702461ab" targetNamespace="http://schemas.microsoft.com/office/2006/metadata/properties" ma:root="true" ma:fieldsID="166c151f3feb960fe3a0fd8fafd319e5" ns1:_="" ns2:_="" ns3:_="">
    <xsd:import namespace="http://schemas.microsoft.com/sharepoint/v3"/>
    <xsd:import namespace="9f4c0340-b30b-453e-9b83-f5e297777008"/>
    <xsd:import namespace="5d9cc23d-5c12-4160-bbd7-026370246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c0340-b30b-453e-9b83-f5e297777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084b5b8-5c41-402a-93b7-1e2a455a0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cc23d-5c12-4160-bbd7-026370246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2be75ac-545d-4f78-bbaa-3f644d6bc46d}" ma:internalName="TaxCatchAll" ma:showField="CatchAllData" ma:web="5d9cc23d-5c12-4160-bbd7-0263702461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f4c0340-b30b-453e-9b83-f5e297777008">
      <Terms xmlns="http://schemas.microsoft.com/office/infopath/2007/PartnerControls"/>
    </lcf76f155ced4ddcb4097134ff3c332f>
    <TaxCatchAll xmlns="5d9cc23d-5c12-4160-bbd7-0263702461ab" xsi:nil="true"/>
  </documentManagement>
</p:properties>
</file>

<file path=customXml/itemProps1.xml><?xml version="1.0" encoding="utf-8"?>
<ds:datastoreItem xmlns:ds="http://schemas.openxmlformats.org/officeDocument/2006/customXml" ds:itemID="{C869AF99-3892-4F98-BE5B-4E765BF62AD2}"/>
</file>

<file path=customXml/itemProps2.xml><?xml version="1.0" encoding="utf-8"?>
<ds:datastoreItem xmlns:ds="http://schemas.openxmlformats.org/officeDocument/2006/customXml" ds:itemID="{D1D061F7-0DA1-4D9D-BEC2-7B8EE951D301}"/>
</file>

<file path=customXml/itemProps3.xml><?xml version="1.0" encoding="utf-8"?>
<ds:datastoreItem xmlns:ds="http://schemas.openxmlformats.org/officeDocument/2006/customXml" ds:itemID="{55DD4255-C97C-4529-947A-39D0A29098FB}"/>
</file>

<file path=docMetadata/LabelInfo.xml><?xml version="1.0" encoding="utf-8"?>
<clbl:labelList xmlns:clbl="http://schemas.microsoft.com/office/2020/mipLabelMetadata">
  <clbl:label id="{763da656-5c75-4f6d-9461-4a3ce9a537cc}" enabled="1" method="Standard" siteId="{d9d3f5ac-f803-49be-949f-14a7074d74a7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Corey</dc:creator>
  <cp:lastModifiedBy>Anna Maria Corey</cp:lastModifiedBy>
  <dcterms:created xsi:type="dcterms:W3CDTF">2025-11-12T16:33:12Z</dcterms:created>
  <dcterms:modified xsi:type="dcterms:W3CDTF">2025-11-12T16:52:44Z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0x010100D316D478CDCF1F4FA4E395BF66F5C1D5</vt:lpwstr>
  </property>
</Properties>
</file>